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MODELLO RIPARTO" sheetId="1" r:id="rId1"/>
    <sheet name="QUADRO1" sheetId="2" r:id="rId2"/>
    <sheet name="QUADRO 2" sheetId="3" r:id="rId3"/>
    <sheet name="QUADRO 3" sheetId="4" r:id="rId4"/>
    <sheet name="QUADRO 4" sheetId="5" r:id="rId5"/>
    <sheet name="QUADRO 5" sheetId="6" r:id="rId6"/>
  </sheets>
  <definedNames>
    <definedName name="_xlfn.IFERROR" hidden="1">#NAME?</definedName>
    <definedName name="_xlnm.Print_Area" localSheetId="0">'MODELLO RIPARTO'!$D$1:$E$66</definedName>
    <definedName name="_xlnm.Print_Area" localSheetId="2">'QUADRO 2'!$A$1:$C$7</definedName>
    <definedName name="_xlnm.Print_Area" localSheetId="3">'QUADRO 3'!$A$1:$C$6</definedName>
    <definedName name="_xlnm.Print_Area" localSheetId="4">'QUADRO 4'!$A$1:$E$31</definedName>
    <definedName name="_xlnm.Print_Area" localSheetId="5">'QUADRO 5'!$A$1:$E$22</definedName>
    <definedName name="_xlnm.Print_Area" localSheetId="1">'QUADRO1'!$A$1:$I$18</definedName>
  </definedNames>
  <calcPr fullCalcOnLoad="1"/>
</workbook>
</file>

<file path=xl/sharedStrings.xml><?xml version="1.0" encoding="utf-8"?>
<sst xmlns="http://schemas.openxmlformats.org/spreadsheetml/2006/main" count="174" uniqueCount="85">
  <si>
    <t>A</t>
  </si>
  <si>
    <t>B</t>
  </si>
  <si>
    <t>C</t>
  </si>
  <si>
    <t>D</t>
  </si>
  <si>
    <t>Proventi complessivi delle sanzioni derivanti dall'accertamento di tutte le violazioni al codice della strada (ad eccezione delle sole violazioni di cui all'art. 142, comma 12-bis)</t>
  </si>
  <si>
    <t>Proventi complessivi delle sanzioni derivanti dall'accertamento delle violazioni dei limiti massimi di velocità di cui all’art. 142, comma 12-bis, comminate dai propri organi di polizia stradale sulle strade di competenza e in concessione</t>
  </si>
  <si>
    <t>50% del totale dei proventi delle sanzioni derivanti dall'accertamento delle violazioni dei limiti massimi di velocita di cui all’art. 142, comma 12-bis, comminate dai propri organi di polizia stradale sulle strade non di proprietà dell’ente locale</t>
  </si>
  <si>
    <t>50% del totale dei proventi delle sanzioni derivanti dall'accertamento delle violazioni dei limiti massimi di velocita di cui all’art. 142, comma 12-bis, comminate su strade di proprietà dell’ente locale da parte di organi di polizia stradale dipendenti da altri enti.</t>
  </si>
  <si>
    <t>TOTALE PROVENTI VIOLAZIONI LIMITI MASSIMI DI VELOCITA EX ART. 142, COMMA 12-BIS</t>
  </si>
  <si>
    <t>TOTALE PROVENTI VIOLAZIONI AL CODICE DELLA STRADA</t>
  </si>
  <si>
    <t>DESCRIZIONE</t>
  </si>
  <si>
    <t>IMPORTO</t>
  </si>
  <si>
    <t>QUADRO 1</t>
  </si>
  <si>
    <t xml:space="preserve">Codice ente </t>
  </si>
  <si>
    <t xml:space="preserve">Denominazione ente locale beneficiario </t>
  </si>
  <si>
    <t>Euro</t>
  </si>
  <si>
    <t xml:space="preserve">Regione </t>
  </si>
  <si>
    <t>Provincia</t>
  </si>
  <si>
    <t>Comune</t>
  </si>
  <si>
    <t>Altro</t>
  </si>
  <si>
    <t>TOTALE C</t>
  </si>
  <si>
    <t>I TABELLA</t>
  </si>
  <si>
    <t>II TABELLA</t>
  </si>
  <si>
    <t>Destinazione ai sensi dell'art. 208, comma 4</t>
  </si>
  <si>
    <t>Totale in Euro</t>
  </si>
  <si>
    <t>Interventi di sostituzione, ammodernamento, potenziamento, di messa a norma e di manutenzione della segnaletica delle strade di proprietà dell'Ente (art. 208, comma 4, lettera a)</t>
  </si>
  <si>
    <t>Potenziamento delle attività di controllo e di accertamento delle violazioni in materia di circolazione stradale, anche attraverso l'acquisto di automezzi, mezzi e attrezzature dei propri Corpi di polizia (art. 208, comma 4 lettera b)</t>
  </si>
  <si>
    <t>Manutenzione delle Strade, installazione, ammodernamento, potenziamento, messa a norma delle barriere e sistemazione del manto stradale, redazione dei PGTU. Interventi a tutela degli utenti deboli, educazione stradale nelle scuole di ogni ordine e grado, assistenza e previdenza per il personale di cui alle lettere d-bis) ed e) del comma 1, dell'art. 12. Mobilità ciclistica e misure di cui all'art. 208, comma 5-bis) (art. 208, comma 4, lettera c)</t>
  </si>
  <si>
    <t>TOTALE</t>
  </si>
  <si>
    <t>Destinazione ai sensi dell’art. 142, comma 12-ter</t>
  </si>
  <si>
    <t>Interventi di manutenzione e messa in sicurezza delle infrastrutture stradali
(compreso segnaletica, barriere e relativi impianti) (142, comma 12- ter -1)</t>
  </si>
  <si>
    <t>Potenziamento delle attività di controllo e di accertamento delle violazioni
in materia di circolazione stradale (compreso le spese relative al personale) (142, comma 12-ter -2)</t>
  </si>
  <si>
    <t>N°</t>
  </si>
  <si>
    <t>Denominazione intervento</t>
  </si>
  <si>
    <t>Percentuale di
realizzazione
(%)</t>
  </si>
  <si>
    <t>208-4-a</t>
  </si>
  <si>
    <t>TOTALE 208-4-a</t>
  </si>
  <si>
    <t>208-4-b</t>
  </si>
  <si>
    <t>TOTALE 208-4-b</t>
  </si>
  <si>
    <t>208-4-c</t>
  </si>
  <si>
    <t>TOTALE 208-4-c</t>
  </si>
  <si>
    <t>Destinazione ai sensi dell'art.142, comma 12-ter</t>
  </si>
  <si>
    <t>142-12ter-1</t>
  </si>
  <si>
    <t>TOTALE 142-12ter-1</t>
  </si>
  <si>
    <t>SANZIONI CODICE DELLA STRADA</t>
  </si>
  <si>
    <t xml:space="preserve">EX ART. 208 </t>
  </si>
  <si>
    <t>EX ART. 142</t>
  </si>
  <si>
    <t>€</t>
  </si>
  <si>
    <t>Su strade comunali</t>
  </si>
  <si>
    <t>Su strade extra comunali</t>
  </si>
  <si>
    <t>50% a favore dell'ente accertatore</t>
  </si>
  <si>
    <t>50% a favore dell'ente proprietario</t>
  </si>
  <si>
    <t>FONTE NORMATIVA [accertamenti in contabilità]</t>
  </si>
  <si>
    <t>Riparto per proprietario della strada [accertamenti in contabilità]</t>
  </si>
  <si>
    <t>SANZIONI CODICE DELLA STRADA SOGGETTI A VINCOLO DI DESTINAZIONE</t>
  </si>
  <si>
    <t>50% a favore dell'ente proprietario comunicatoci da soggetti accertatori</t>
  </si>
  <si>
    <t>dato da ottenere da terzi soggetti</t>
  </si>
  <si>
    <t>Accantonamento al FCDDE presente in bilancio di previsione</t>
  </si>
  <si>
    <t>Afferente al:</t>
  </si>
  <si>
    <t>Accertamenti a bilancio</t>
  </si>
  <si>
    <t>Accertamenti soggetti al vincolo</t>
  </si>
  <si>
    <t>Vincolo da soddisfare</t>
  </si>
  <si>
    <t>FAQ 37 Arconet
[…] Con particolare riferimento al quesito posto, riguardante il rispetto dei vincoli di destinazione, si conferma che la somma da destinare è rappresentata, in sede di previsione iniziale, dal totale entrate da sanzioni, dedotto il fondo svalutazione crediti previsto e le spese previste per compenso al concessionario. Su tale differenza deve essere conteggiata la quota del 50% prevista dall’art. 208 del Codice della Strada.
In corso di gestione, a fronte del monitoraggio delle entrate, del fondo svalutazione crediti e delle spese finanziate con i proventi del codice della strada, si provvederà ad adeguare gli stanziamenti di bilancio e conseguentemente ad adeguare la delibera di Giunta che rappresenta il rispetto dei vincoli di destinazione.</t>
  </si>
  <si>
    <t>Costo del concessionario</t>
  </si>
  <si>
    <t>TOTALE D</t>
  </si>
  <si>
    <t>a) in misura non inferiore a un quarto della quota, a interventi di sostituzione, di ammodernamento, di potenziamento, di messa a norma e di manutenzione della segnaletica delle strade di proprietà dell'ente;</t>
  </si>
  <si>
    <t>b) in misura non inferiore a un quarto della quota, al potenziamento delle attività di controllo e di accertamento delle violazioni in materia di circolazione stradale, anche attraverso l'acquisto di automezzi, mezzi e attrezzature dei Corpi e dei servizi di polizia provinciale e di polizia municipale di cui alle lettere d-bis) ed e) del comma 1 dell'articolo 12;</t>
  </si>
  <si>
    <t>c) ad altre finalità connesse al miglioramento della sicurezza stradale, relative alla manutenzione delle strade di proprietà dell'ente, all'installazione, all'ammodernamento, al potenziamento, alla messa a norma e alla manutenzione delle barriere e alla sistemazione del manto stradale delle medesime strade, alla redazione dei piani di cui all'articolo 36, a interventi per la sicurezza stradale a tutela degli utenti deboli, quali bambini, anziani, disabili, pedoni e ciclisti, allo svolgimento, da parte degli organi di polizia locale, nelle scuole di ogni ordine e grado, di corsi didattici finalizzati all'educazione stradale, a misure di assistenza e di previdenza per il personale di cui alle lettere d-bis) ed e) del comma 1 dell'articolo 12, alle misure di cui al comma 5-bis del presente articolo e a interventi a favore della mobilità ciclistica. (6)</t>
  </si>
  <si>
    <t>si consiglia una distribuzione statistica per previsioni di entrata anche se la faq parla di vincolo a previsione e non a rendiconto</t>
  </si>
  <si>
    <t>FCDDE</t>
  </si>
  <si>
    <t>Costo Conc.</t>
  </si>
  <si>
    <t>Non può essere diverso da quello scritto nella cella E5</t>
  </si>
  <si>
    <t>non può essere diverso da quello scritto nella cella E49</t>
  </si>
  <si>
    <t>non può essere diverso da quello scritto nella cella E50</t>
  </si>
  <si>
    <t>non può essere diverso da quello scritto nella cella D7</t>
  </si>
  <si>
    <t>non può essere diverso da quello scritto nella cella D8</t>
  </si>
  <si>
    <t>non può essere diverso da quello scritto nella cella D5 - QUADRO1</t>
  </si>
  <si>
    <t>non può essere diverso da quello scritto nella cella D6 - QUADRO1</t>
  </si>
  <si>
    <t>non può essere inferiore da quello scritto nella cella C4 - QUADRO2</t>
  </si>
  <si>
    <t>non può essere inferiore da quello scritto nella cella C5 - QUADRO2</t>
  </si>
  <si>
    <t>non può essere inferiore da quello scritto nella cella C6 - QUADRO2</t>
  </si>
  <si>
    <t>non può essere inferiore da quello scritto nella cella C7 - QUADRO2</t>
  </si>
  <si>
    <t>non può essere inferiore da quello scritto nella cella C4 - QUADRO3</t>
  </si>
  <si>
    <t>non può essere inferiore da quello scritto nella cella C5 - QUADRO3</t>
  </si>
  <si>
    <t>non può essere inferiore da quello scritto nella cella C6 - QUADRO3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</si>
</sst>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_-* #,##0.0_-;\-* #,##0.0_-;_-* &quot;-&quot;??_-;_-@_-"/>
    <numFmt numFmtId="174" formatCode="_-* #,##0_-;\-* #,##0_-;_-* &quot;-&quot;??_-;_-@_-"/>
  </numFmts>
  <fonts count="36">
    <font>
      <sz val="8"/>
      <name val="Times New Roman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43" fontId="0" fillId="0" borderId="0" xfId="43" applyFont="1" applyAlignment="1">
      <alignment vertical="center" wrapText="1"/>
    </xf>
    <xf numFmtId="43" fontId="1" fillId="0" borderId="16" xfId="43" applyFont="1" applyBorder="1" applyAlignment="1">
      <alignment horizontal="center" vertical="center" wrapText="1"/>
    </xf>
    <xf numFmtId="43" fontId="0" fillId="0" borderId="17" xfId="43" applyFont="1" applyBorder="1" applyAlignment="1">
      <alignment vertical="center" wrapText="1"/>
    </xf>
    <xf numFmtId="43" fontId="0" fillId="0" borderId="18" xfId="43" applyFont="1" applyBorder="1" applyAlignment="1">
      <alignment vertical="center" wrapText="1"/>
    </xf>
    <xf numFmtId="43" fontId="0" fillId="0" borderId="19" xfId="43" applyFont="1" applyBorder="1" applyAlignment="1">
      <alignment vertical="center" wrapText="1"/>
    </xf>
    <xf numFmtId="43" fontId="0" fillId="0" borderId="20" xfId="43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43" fontId="1" fillId="0" borderId="10" xfId="43" applyFont="1" applyBorder="1" applyAlignment="1">
      <alignment horizontal="center" vertical="center" wrapText="1"/>
    </xf>
    <xf numFmtId="43" fontId="0" fillId="0" borderId="10" xfId="43" applyFont="1" applyBorder="1" applyAlignment="1">
      <alignment vertical="center" wrapText="1"/>
    </xf>
    <xf numFmtId="43" fontId="0" fillId="0" borderId="10" xfId="43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3" fontId="1" fillId="0" borderId="10" xfId="43" applyFont="1" applyBorder="1" applyAlignment="1">
      <alignment vertical="center" wrapText="1"/>
    </xf>
    <xf numFmtId="9" fontId="0" fillId="0" borderId="10" xfId="48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43" fontId="0" fillId="0" borderId="10" xfId="0" applyNumberFormat="1" applyBorder="1" applyAlignment="1">
      <alignment vertical="center" wrapText="1"/>
    </xf>
    <xf numFmtId="171" fontId="0" fillId="0" borderId="10" xfId="0" applyNumberFormat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13" borderId="10" xfId="43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0" fillId="0" borderId="0" xfId="43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3" fontId="0" fillId="19" borderId="10" xfId="43" applyFont="1" applyFill="1" applyBorder="1" applyAlignment="1">
      <alignment vertical="center" wrapText="1"/>
    </xf>
    <xf numFmtId="43" fontId="0" fillId="19" borderId="10" xfId="43" applyFont="1" applyFill="1" applyBorder="1" applyAlignment="1">
      <alignment vertical="center" wrapText="1"/>
    </xf>
    <xf numFmtId="43" fontId="0" fillId="7" borderId="10" xfId="43" applyFont="1" applyFill="1" applyBorder="1" applyAlignment="1">
      <alignment vertical="center" wrapText="1"/>
    </xf>
    <xf numFmtId="9" fontId="0" fillId="7" borderId="10" xfId="48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25</xdr:row>
      <xdr:rowOff>104775</xdr:rowOff>
    </xdr:from>
    <xdr:to>
      <xdr:col>5</xdr:col>
      <xdr:colOff>152400</xdr:colOff>
      <xdr:row>38</xdr:row>
      <xdr:rowOff>0</xdr:rowOff>
    </xdr:to>
    <xdr:sp>
      <xdr:nvSpPr>
        <xdr:cNvPr id="1" name="Parentesi graffa chiusa 1"/>
        <xdr:cNvSpPr>
          <a:spLocks/>
        </xdr:cNvSpPr>
      </xdr:nvSpPr>
      <xdr:spPr>
        <a:xfrm>
          <a:off x="5667375" y="3562350"/>
          <a:ext cx="104775" cy="19240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175" zoomScaleNormal="175" zoomScalePageLayoutView="0" workbookViewId="0" topLeftCell="A19">
      <selection activeCell="G64" sqref="G64:K64"/>
    </sheetView>
  </sheetViews>
  <sheetFormatPr defaultColWidth="9.33203125" defaultRowHeight="11.25"/>
  <cols>
    <col min="1" max="1" width="11.16015625" style="2" customWidth="1"/>
    <col min="2" max="2" width="11.66015625" style="2" bestFit="1" customWidth="1"/>
    <col min="3" max="3" width="1.171875" style="2" customWidth="1"/>
    <col min="4" max="4" width="60" style="2" bestFit="1" customWidth="1"/>
    <col min="5" max="5" width="14.33203125" style="11" bestFit="1" customWidth="1"/>
    <col min="6" max="6" width="2.66015625" style="2" customWidth="1"/>
    <col min="7" max="7" width="12.66015625" style="2" bestFit="1" customWidth="1"/>
    <col min="8" max="16384" width="9.33203125" style="2" customWidth="1"/>
  </cols>
  <sheetData>
    <row r="1" spans="4:5" ht="9.75">
      <c r="D1" s="43" t="s">
        <v>44</v>
      </c>
      <c r="E1" s="43"/>
    </row>
    <row r="3" spans="4:5" ht="9.75">
      <c r="D3" s="23" t="s">
        <v>52</v>
      </c>
      <c r="E3" s="20" t="s">
        <v>47</v>
      </c>
    </row>
    <row r="5" spans="4:5" ht="9.75">
      <c r="D5" s="23" t="s">
        <v>46</v>
      </c>
      <c r="E5" s="24">
        <f>+E19</f>
        <v>1000000</v>
      </c>
    </row>
    <row r="6" spans="4:5" ht="9.75">
      <c r="D6" s="23" t="s">
        <v>45</v>
      </c>
      <c r="E6" s="24">
        <f>+E20</f>
        <v>1000000</v>
      </c>
    </row>
    <row r="7" spans="5:7" ht="9.75">
      <c r="E7" s="24">
        <f>+E5+E6</f>
        <v>2000000</v>
      </c>
      <c r="G7" s="32"/>
    </row>
    <row r="9" spans="4:5" ht="20.25">
      <c r="D9" s="23" t="s">
        <v>53</v>
      </c>
      <c r="E9" s="20" t="s">
        <v>47</v>
      </c>
    </row>
    <row r="10" spans="4:11" ht="9.75">
      <c r="D10" s="23" t="s">
        <v>46</v>
      </c>
      <c r="E10" s="24">
        <f>+E11+E12</f>
        <v>1000000</v>
      </c>
      <c r="G10" s="43" t="s">
        <v>71</v>
      </c>
      <c r="H10" s="43"/>
      <c r="I10" s="43"/>
      <c r="J10" s="43"/>
      <c r="K10" s="43"/>
    </row>
    <row r="11" spans="4:5" ht="9.75">
      <c r="D11" s="18" t="s">
        <v>48</v>
      </c>
      <c r="E11" s="33">
        <v>500000</v>
      </c>
    </row>
    <row r="12" spans="4:5" ht="9.75">
      <c r="D12" s="26" t="s">
        <v>49</v>
      </c>
      <c r="E12" s="22">
        <f>SUM(E13:E14)</f>
        <v>500000</v>
      </c>
    </row>
    <row r="13" spans="4:5" ht="9.75">
      <c r="D13" s="26" t="s">
        <v>50</v>
      </c>
      <c r="E13" s="33">
        <v>250000</v>
      </c>
    </row>
    <row r="14" spans="4:5" ht="9.75">
      <c r="D14" s="26" t="s">
        <v>51</v>
      </c>
      <c r="E14" s="33">
        <v>250000</v>
      </c>
    </row>
    <row r="16" spans="4:5" ht="9.75">
      <c r="D16" s="43" t="s">
        <v>54</v>
      </c>
      <c r="E16" s="43"/>
    </row>
    <row r="17" spans="4:5" ht="9.75">
      <c r="D17" s="27"/>
      <c r="E17" s="27"/>
    </row>
    <row r="18" spans="4:5" ht="9.75">
      <c r="D18" s="23" t="s">
        <v>59</v>
      </c>
      <c r="E18" s="20" t="s">
        <v>47</v>
      </c>
    </row>
    <row r="19" spans="4:5" ht="9.75">
      <c r="D19" s="23" t="s">
        <v>45</v>
      </c>
      <c r="E19" s="24">
        <f>+E6</f>
        <v>1000000</v>
      </c>
    </row>
    <row r="20" spans="4:5" ht="9.75">
      <c r="D20" s="23" t="s">
        <v>46</v>
      </c>
      <c r="E20" s="24">
        <f>SUM(E21:E23)</f>
        <v>1000000</v>
      </c>
    </row>
    <row r="21" spans="4:5" ht="9.75">
      <c r="D21" s="18" t="s">
        <v>48</v>
      </c>
      <c r="E21" s="22">
        <f>+E11</f>
        <v>500000</v>
      </c>
    </row>
    <row r="22" spans="4:5" ht="9.75">
      <c r="D22" s="26" t="s">
        <v>50</v>
      </c>
      <c r="E22" s="22">
        <f>+E13</f>
        <v>250000</v>
      </c>
    </row>
    <row r="23" spans="4:11" ht="20.25">
      <c r="D23" s="18" t="s">
        <v>55</v>
      </c>
      <c r="E23" s="33">
        <v>250000</v>
      </c>
      <c r="G23" s="43" t="s">
        <v>56</v>
      </c>
      <c r="H23" s="43"/>
      <c r="I23" s="43"/>
      <c r="J23" s="43"/>
      <c r="K23" s="43"/>
    </row>
    <row r="25" spans="3:5" ht="9.75">
      <c r="C25" s="34"/>
      <c r="D25" s="23" t="s">
        <v>57</v>
      </c>
      <c r="E25" s="24">
        <f>+E27+E28</f>
        <v>500000</v>
      </c>
    </row>
    <row r="26" spans="1:4" ht="9.75">
      <c r="A26" s="18" t="s">
        <v>69</v>
      </c>
      <c r="B26" s="33">
        <v>500000</v>
      </c>
      <c r="C26" s="35"/>
      <c r="D26" s="36" t="s">
        <v>58</v>
      </c>
    </row>
    <row r="27" spans="4:11" ht="11.25" customHeight="1">
      <c r="D27" s="23" t="s">
        <v>45</v>
      </c>
      <c r="E27" s="24">
        <f>+B26*E19/E7</f>
        <v>250000</v>
      </c>
      <c r="G27" s="42" t="s">
        <v>68</v>
      </c>
      <c r="H27" s="42"/>
      <c r="I27" s="42"/>
      <c r="J27" s="42"/>
      <c r="K27" s="42"/>
    </row>
    <row r="28" spans="4:11" ht="9.75">
      <c r="D28" s="23" t="s">
        <v>46</v>
      </c>
      <c r="E28" s="24">
        <f>SUM(E29:E31)</f>
        <v>250000</v>
      </c>
      <c r="G28" s="42"/>
      <c r="H28" s="42"/>
      <c r="I28" s="42"/>
      <c r="J28" s="42"/>
      <c r="K28" s="42"/>
    </row>
    <row r="29" spans="4:11" ht="9.75">
      <c r="D29" s="18" t="s">
        <v>48</v>
      </c>
      <c r="E29" s="22">
        <f>+B26*E12/E7</f>
        <v>125000</v>
      </c>
      <c r="G29" s="42"/>
      <c r="H29" s="42"/>
      <c r="I29" s="42"/>
      <c r="J29" s="42"/>
      <c r="K29" s="42"/>
    </row>
    <row r="30" spans="4:11" ht="9.75">
      <c r="D30" s="26" t="s">
        <v>50</v>
      </c>
      <c r="E30" s="22">
        <f>+B26*E22/E7</f>
        <v>62500</v>
      </c>
      <c r="G30" s="42"/>
      <c r="H30" s="42"/>
      <c r="I30" s="42"/>
      <c r="J30" s="42"/>
      <c r="K30" s="42"/>
    </row>
    <row r="31" spans="4:11" ht="20.25">
      <c r="D31" s="18" t="s">
        <v>55</v>
      </c>
      <c r="E31" s="22">
        <f>+B26*E23/E7</f>
        <v>62500</v>
      </c>
      <c r="G31" s="42"/>
      <c r="H31" s="42"/>
      <c r="I31" s="42"/>
      <c r="J31" s="42"/>
      <c r="K31" s="42"/>
    </row>
    <row r="32" spans="7:11" ht="9.75">
      <c r="G32" s="42"/>
      <c r="H32" s="42"/>
      <c r="I32" s="42"/>
      <c r="J32" s="42"/>
      <c r="K32" s="42"/>
    </row>
    <row r="33" spans="1:11" ht="20.25">
      <c r="A33" s="18" t="s">
        <v>70</v>
      </c>
      <c r="B33" s="37">
        <v>200000</v>
      </c>
      <c r="C33" s="11"/>
      <c r="D33" s="23" t="s">
        <v>63</v>
      </c>
      <c r="E33" s="24">
        <f>+E34+E35</f>
        <v>200000</v>
      </c>
      <c r="G33" s="42"/>
      <c r="H33" s="42"/>
      <c r="I33" s="42"/>
      <c r="J33" s="42"/>
      <c r="K33" s="42"/>
    </row>
    <row r="34" spans="4:11" ht="9.75">
      <c r="D34" s="23" t="s">
        <v>45</v>
      </c>
      <c r="E34" s="24">
        <f>+B33*E19/E7</f>
        <v>100000</v>
      </c>
      <c r="G34" s="42"/>
      <c r="H34" s="42"/>
      <c r="I34" s="42"/>
      <c r="J34" s="42"/>
      <c r="K34" s="42"/>
    </row>
    <row r="35" spans="4:11" ht="9.75">
      <c r="D35" s="23" t="s">
        <v>46</v>
      </c>
      <c r="E35" s="24">
        <f>SUM(E36:E38)</f>
        <v>100000</v>
      </c>
      <c r="G35" s="42"/>
      <c r="H35" s="42"/>
      <c r="I35" s="42"/>
      <c r="J35" s="42"/>
      <c r="K35" s="42"/>
    </row>
    <row r="36" spans="4:11" ht="9.75">
      <c r="D36" s="18" t="s">
        <v>48</v>
      </c>
      <c r="E36" s="22">
        <f>+B33*E11/E7</f>
        <v>50000</v>
      </c>
      <c r="G36" s="42"/>
      <c r="H36" s="42"/>
      <c r="I36" s="42"/>
      <c r="J36" s="42"/>
      <c r="K36" s="42"/>
    </row>
    <row r="37" spans="4:11" ht="9.75">
      <c r="D37" s="26" t="s">
        <v>50</v>
      </c>
      <c r="E37" s="22">
        <f>+B33*E13/E7</f>
        <v>25000</v>
      </c>
      <c r="G37" s="42"/>
      <c r="H37" s="42"/>
      <c r="I37" s="42"/>
      <c r="J37" s="42"/>
      <c r="K37" s="42"/>
    </row>
    <row r="38" spans="4:11" ht="20.25">
      <c r="D38" s="18" t="s">
        <v>55</v>
      </c>
      <c r="E38" s="22">
        <f>+B33*E14/E7</f>
        <v>25000</v>
      </c>
      <c r="G38" s="42"/>
      <c r="H38" s="42"/>
      <c r="I38" s="42"/>
      <c r="J38" s="42"/>
      <c r="K38" s="42"/>
    </row>
    <row r="40" spans="4:20" ht="11.25" customHeight="1">
      <c r="D40" s="23" t="s">
        <v>60</v>
      </c>
      <c r="E40" s="20" t="s">
        <v>47</v>
      </c>
      <c r="G40" s="41" t="s">
        <v>62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4:20" ht="11.25" customHeight="1">
      <c r="D41" s="23" t="s">
        <v>45</v>
      </c>
      <c r="E41" s="24">
        <f>+E19-E27-E34</f>
        <v>650000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4:20" ht="9.75">
      <c r="D42" s="23" t="s">
        <v>46</v>
      </c>
      <c r="E42" s="24">
        <f>SUM(E43:E45)</f>
        <v>650000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4:20" ht="9.75">
      <c r="D43" s="18" t="s">
        <v>48</v>
      </c>
      <c r="E43" s="22">
        <f>+E21-E29-E36</f>
        <v>325000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4:20" ht="9.75">
      <c r="D44" s="26" t="s">
        <v>50</v>
      </c>
      <c r="E44" s="22">
        <f>+E22-E30-E37</f>
        <v>162500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4:20" ht="20.25">
      <c r="D45" s="18" t="s">
        <v>55</v>
      </c>
      <c r="E45" s="22">
        <f>+E23-E31-E38</f>
        <v>162500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8" spans="4:5" ht="9.75">
      <c r="D48" s="23" t="s">
        <v>61</v>
      </c>
      <c r="E48" s="20" t="s">
        <v>47</v>
      </c>
    </row>
    <row r="49" spans="4:5" ht="9.75">
      <c r="D49" s="23" t="s">
        <v>45</v>
      </c>
      <c r="E49" s="24">
        <f>+E41/2</f>
        <v>325000</v>
      </c>
    </row>
    <row r="50" spans="4:5" ht="9.75">
      <c r="D50" s="23" t="s">
        <v>46</v>
      </c>
      <c r="E50" s="24">
        <f>SUM(E51:E53)</f>
        <v>325000</v>
      </c>
    </row>
    <row r="51" spans="4:5" ht="9.75">
      <c r="D51" s="18" t="s">
        <v>48</v>
      </c>
      <c r="E51" s="22">
        <f>+E43/2</f>
        <v>162500</v>
      </c>
    </row>
    <row r="52" spans="4:5" ht="9.75">
      <c r="D52" s="26" t="s">
        <v>50</v>
      </c>
      <c r="E52" s="22">
        <f>+E44/2</f>
        <v>81250</v>
      </c>
    </row>
    <row r="53" spans="4:5" ht="20.25">
      <c r="D53" s="18" t="s">
        <v>55</v>
      </c>
      <c r="E53" s="22">
        <f>+E45/2</f>
        <v>81250</v>
      </c>
    </row>
    <row r="56" spans="4:5" ht="9.75">
      <c r="D56" s="23" t="s">
        <v>61</v>
      </c>
      <c r="E56" s="20" t="s">
        <v>47</v>
      </c>
    </row>
    <row r="57" spans="4:11" ht="9.75">
      <c r="D57" s="23" t="s">
        <v>45</v>
      </c>
      <c r="E57" s="24">
        <f>SUM(E58:E60)</f>
        <v>325000</v>
      </c>
      <c r="G57" s="43" t="s">
        <v>72</v>
      </c>
      <c r="H57" s="43"/>
      <c r="I57" s="43"/>
      <c r="J57" s="43"/>
      <c r="K57" s="43"/>
    </row>
    <row r="58" spans="4:5" ht="40.5">
      <c r="D58" s="18" t="s">
        <v>65</v>
      </c>
      <c r="E58" s="22">
        <f>+E49/4</f>
        <v>81250</v>
      </c>
    </row>
    <row r="59" spans="4:5" ht="60.75">
      <c r="D59" s="18" t="s">
        <v>66</v>
      </c>
      <c r="E59" s="22">
        <f>+E49/4</f>
        <v>81250</v>
      </c>
    </row>
    <row r="60" spans="4:5" ht="142.5">
      <c r="D60" s="18" t="s">
        <v>67</v>
      </c>
      <c r="E60" s="22">
        <f>+E49/2</f>
        <v>162500</v>
      </c>
    </row>
    <row r="63" spans="4:5" ht="9.75">
      <c r="D63" s="23" t="s">
        <v>61</v>
      </c>
      <c r="E63" s="20" t="s">
        <v>47</v>
      </c>
    </row>
    <row r="64" spans="4:11" ht="9.75">
      <c r="D64" s="23" t="s">
        <v>46</v>
      </c>
      <c r="E64" s="24">
        <f>SUM(E65:E67)</f>
        <v>325000</v>
      </c>
      <c r="G64" s="43" t="s">
        <v>73</v>
      </c>
      <c r="H64" s="43"/>
      <c r="I64" s="43"/>
      <c r="J64" s="43"/>
      <c r="K64" s="43"/>
    </row>
    <row r="65" spans="4:5" ht="40.5">
      <c r="D65" s="18" t="s">
        <v>65</v>
      </c>
      <c r="E65" s="22">
        <f>+E50/2</f>
        <v>162500</v>
      </c>
    </row>
    <row r="66" spans="4:5" ht="60.75">
      <c r="D66" s="18" t="s">
        <v>66</v>
      </c>
      <c r="E66" s="22">
        <f>+E50/2</f>
        <v>162500</v>
      </c>
    </row>
  </sheetData>
  <sheetProtection/>
  <mergeCells count="8">
    <mergeCell ref="G40:T45"/>
    <mergeCell ref="G27:K38"/>
    <mergeCell ref="G57:K57"/>
    <mergeCell ref="G64:K64"/>
    <mergeCell ref="D1:E1"/>
    <mergeCell ref="D16:E16"/>
    <mergeCell ref="G10:K10"/>
    <mergeCell ref="G23:K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&amp;CGrafiche E. Gaspari
Cod. 852940.c.4.f-bis</oddFooter>
  </headerFooter>
  <rowBreaks count="1" manualBreakCount="1">
    <brk id="45" min="3" max="4" man="1"/>
  </rowBreaks>
  <colBreaks count="1" manualBreakCount="1">
    <brk id="5" max="6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8"/>
  <sheetViews>
    <sheetView zoomScale="130" zoomScaleNormal="130" zoomScalePageLayoutView="0" workbookViewId="0" topLeftCell="D1">
      <selection activeCell="K18" sqref="K18:O18"/>
    </sheetView>
  </sheetViews>
  <sheetFormatPr defaultColWidth="9.33203125" defaultRowHeight="11.25"/>
  <cols>
    <col min="1" max="1" width="9.33203125" style="2" customWidth="1"/>
    <col min="2" max="2" width="2.5" style="2" bestFit="1" customWidth="1"/>
    <col min="3" max="3" width="100" style="2" customWidth="1"/>
    <col min="4" max="4" width="13" style="11" customWidth="1"/>
    <col min="5" max="6" width="9.33203125" style="2" customWidth="1"/>
    <col min="7" max="7" width="15.16015625" style="2" customWidth="1"/>
    <col min="8" max="8" width="37" style="2" bestFit="1" customWidth="1"/>
    <col min="9" max="9" width="14" style="11" bestFit="1" customWidth="1"/>
    <col min="10" max="16384" width="9.33203125" style="2" customWidth="1"/>
  </cols>
  <sheetData>
    <row r="2" spans="3:7" ht="9.75">
      <c r="C2" s="17" t="s">
        <v>12</v>
      </c>
      <c r="G2" s="17" t="s">
        <v>21</v>
      </c>
    </row>
    <row r="3" ht="10.5" thickBot="1"/>
    <row r="4" spans="3:9" ht="21" thickBot="1">
      <c r="C4" s="9" t="s">
        <v>10</v>
      </c>
      <c r="D4" s="12" t="s">
        <v>11</v>
      </c>
      <c r="G4" s="1" t="s">
        <v>13</v>
      </c>
      <c r="H4" s="1" t="s">
        <v>14</v>
      </c>
      <c r="I4" s="20" t="s">
        <v>15</v>
      </c>
    </row>
    <row r="5" spans="2:9" ht="21" thickBot="1">
      <c r="B5" s="6" t="s">
        <v>0</v>
      </c>
      <c r="C5" s="7" t="s">
        <v>4</v>
      </c>
      <c r="D5" s="13">
        <f>+'MODELLO RIPARTO'!E49</f>
        <v>325000</v>
      </c>
      <c r="G5" s="18" t="s">
        <v>16</v>
      </c>
      <c r="H5" s="3"/>
      <c r="I5" s="38">
        <v>0</v>
      </c>
    </row>
    <row r="6" spans="2:9" ht="30">
      <c r="B6" s="8" t="s">
        <v>1</v>
      </c>
      <c r="C6" s="4" t="s">
        <v>5</v>
      </c>
      <c r="D6" s="14">
        <f>+'MODELLO RIPARTO'!E51</f>
        <v>162500</v>
      </c>
      <c r="G6" s="18" t="s">
        <v>17</v>
      </c>
      <c r="H6" s="3"/>
      <c r="I6" s="37">
        <v>0</v>
      </c>
    </row>
    <row r="7" spans="2:9" ht="30">
      <c r="B7" s="5" t="s">
        <v>2</v>
      </c>
      <c r="C7" s="3" t="s">
        <v>6</v>
      </c>
      <c r="D7" s="15">
        <f>+'MODELLO RIPARTO'!E52</f>
        <v>81250</v>
      </c>
      <c r="G7" s="18" t="s">
        <v>18</v>
      </c>
      <c r="H7" s="3"/>
      <c r="I7" s="37">
        <v>0</v>
      </c>
    </row>
    <row r="8" spans="2:9" ht="30">
      <c r="B8" s="5" t="s">
        <v>3</v>
      </c>
      <c r="C8" s="3" t="s">
        <v>7</v>
      </c>
      <c r="D8" s="15">
        <f>+'MODELLO RIPARTO'!E53</f>
        <v>81250</v>
      </c>
      <c r="G8" s="18" t="s">
        <v>19</v>
      </c>
      <c r="H8" s="3"/>
      <c r="I8" s="37">
        <v>0</v>
      </c>
    </row>
    <row r="9" spans="2:15" ht="10.5" thickBot="1">
      <c r="B9" s="44" t="s">
        <v>8</v>
      </c>
      <c r="C9" s="45"/>
      <c r="D9" s="16">
        <f>+D6+D7+D8</f>
        <v>325000</v>
      </c>
      <c r="G9" s="42" t="s">
        <v>20</v>
      </c>
      <c r="H9" s="42"/>
      <c r="I9" s="21">
        <f>SUM(I5:I8)</f>
        <v>0</v>
      </c>
      <c r="K9" s="43" t="s">
        <v>74</v>
      </c>
      <c r="L9" s="43"/>
      <c r="M9" s="43"/>
      <c r="N9" s="43"/>
      <c r="O9" s="43"/>
    </row>
    <row r="10" spans="3:4" ht="10.5" thickBot="1">
      <c r="C10" s="10" t="s">
        <v>9</v>
      </c>
      <c r="D10" s="13">
        <f>+D5+D9</f>
        <v>650000</v>
      </c>
    </row>
    <row r="11" ht="9.75">
      <c r="G11" s="17" t="s">
        <v>22</v>
      </c>
    </row>
    <row r="13" spans="7:9" ht="20.25">
      <c r="G13" s="1" t="s">
        <v>13</v>
      </c>
      <c r="H13" s="1" t="s">
        <v>14</v>
      </c>
      <c r="I13" s="20" t="s">
        <v>15</v>
      </c>
    </row>
    <row r="14" spans="7:9" ht="9.75">
      <c r="G14" s="18" t="s">
        <v>16</v>
      </c>
      <c r="H14" s="3"/>
      <c r="I14" s="38">
        <v>0</v>
      </c>
    </row>
    <row r="15" spans="7:9" ht="9.75">
      <c r="G15" s="18" t="s">
        <v>17</v>
      </c>
      <c r="H15" s="3"/>
      <c r="I15" s="37">
        <v>0</v>
      </c>
    </row>
    <row r="16" spans="7:9" ht="9.75">
      <c r="G16" s="18" t="s">
        <v>18</v>
      </c>
      <c r="H16" s="3"/>
      <c r="I16" s="37">
        <v>0</v>
      </c>
    </row>
    <row r="17" spans="7:9" ht="9.75">
      <c r="G17" s="18" t="s">
        <v>19</v>
      </c>
      <c r="H17" s="3"/>
      <c r="I17" s="37">
        <v>0</v>
      </c>
    </row>
    <row r="18" spans="7:15" ht="9.75">
      <c r="G18" s="42" t="s">
        <v>64</v>
      </c>
      <c r="H18" s="42"/>
      <c r="I18" s="21">
        <f>SUM(I14:I17)</f>
        <v>0</v>
      </c>
      <c r="K18" s="43" t="s">
        <v>75</v>
      </c>
      <c r="L18" s="43"/>
      <c r="M18" s="43"/>
      <c r="N18" s="43"/>
      <c r="O18" s="43"/>
    </row>
  </sheetData>
  <sheetProtection/>
  <mergeCells count="5">
    <mergeCell ref="B9:C9"/>
    <mergeCell ref="G9:H9"/>
    <mergeCell ref="G18:H18"/>
    <mergeCell ref="K9:O9"/>
    <mergeCell ref="K18:O18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7"/>
  <sheetViews>
    <sheetView zoomScale="190" zoomScaleNormal="190" zoomScalePageLayoutView="0" workbookViewId="0" topLeftCell="A1">
      <selection activeCell="E7" sqref="E7:J7"/>
    </sheetView>
  </sheetViews>
  <sheetFormatPr defaultColWidth="9.33203125" defaultRowHeight="11.25"/>
  <cols>
    <col min="1" max="1" width="4.16015625" style="2" customWidth="1"/>
    <col min="2" max="2" width="47.83203125" style="2" customWidth="1"/>
    <col min="3" max="3" width="12.5" style="11" customWidth="1"/>
    <col min="4" max="16384" width="9.33203125" style="2" customWidth="1"/>
  </cols>
  <sheetData>
    <row r="3" spans="2:3" ht="20.25">
      <c r="B3" s="1" t="s">
        <v>23</v>
      </c>
      <c r="C3" s="20" t="s">
        <v>24</v>
      </c>
    </row>
    <row r="4" spans="2:3" ht="40.5">
      <c r="B4" s="18" t="s">
        <v>25</v>
      </c>
      <c r="C4" s="22">
        <f>+'MODELLO RIPARTO'!E58</f>
        <v>81250</v>
      </c>
    </row>
    <row r="5" spans="2:3" ht="51">
      <c r="B5" s="18" t="s">
        <v>26</v>
      </c>
      <c r="C5" s="22">
        <f>+'MODELLO RIPARTO'!E59</f>
        <v>81250</v>
      </c>
    </row>
    <row r="6" spans="2:3" ht="102">
      <c r="B6" s="18" t="s">
        <v>27</v>
      </c>
      <c r="C6" s="22">
        <f>+'MODELLO RIPARTO'!E60</f>
        <v>162500</v>
      </c>
    </row>
    <row r="7" spans="2:11" ht="11.25" customHeight="1">
      <c r="B7" s="19" t="s">
        <v>28</v>
      </c>
      <c r="C7" s="22">
        <f>SUM(C4:C6)</f>
        <v>325000</v>
      </c>
      <c r="E7" s="43" t="s">
        <v>76</v>
      </c>
      <c r="F7" s="43"/>
      <c r="G7" s="43"/>
      <c r="H7" s="43"/>
      <c r="I7" s="43"/>
      <c r="J7" s="43"/>
      <c r="K7" s="28"/>
    </row>
  </sheetData>
  <sheetProtection/>
  <mergeCells count="1">
    <mergeCell ref="E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6"/>
  <sheetViews>
    <sheetView zoomScale="190" zoomScaleNormal="190" zoomScalePageLayoutView="0" workbookViewId="0" topLeftCell="B1">
      <selection activeCell="E6" sqref="E6:J6"/>
    </sheetView>
  </sheetViews>
  <sheetFormatPr defaultColWidth="9.33203125" defaultRowHeight="11.25"/>
  <cols>
    <col min="1" max="1" width="9.33203125" style="2" customWidth="1"/>
    <col min="2" max="2" width="54.83203125" style="2" customWidth="1"/>
    <col min="3" max="3" width="14.83203125" style="11" customWidth="1"/>
    <col min="4" max="16384" width="9.33203125" style="2" customWidth="1"/>
  </cols>
  <sheetData>
    <row r="3" spans="2:3" ht="9.75">
      <c r="B3" s="1" t="s">
        <v>29</v>
      </c>
      <c r="C3" s="20" t="s">
        <v>24</v>
      </c>
    </row>
    <row r="4" spans="2:3" ht="40.5">
      <c r="B4" s="18" t="s">
        <v>30</v>
      </c>
      <c r="C4" s="22">
        <f>+'MODELLO RIPARTO'!E65</f>
        <v>162500</v>
      </c>
    </row>
    <row r="5" spans="2:3" ht="40.5">
      <c r="B5" s="18" t="s">
        <v>31</v>
      </c>
      <c r="C5" s="22">
        <f>+'MODELLO RIPARTO'!E66</f>
        <v>162500</v>
      </c>
    </row>
    <row r="6" spans="2:10" ht="9.75">
      <c r="B6" s="19" t="s">
        <v>28</v>
      </c>
      <c r="C6" s="22">
        <f>SUM(C4:C5)</f>
        <v>325000</v>
      </c>
      <c r="E6" s="43" t="s">
        <v>77</v>
      </c>
      <c r="F6" s="43"/>
      <c r="G6" s="43"/>
      <c r="H6" s="43"/>
      <c r="I6" s="43"/>
      <c r="J6" s="43"/>
    </row>
  </sheetData>
  <sheetProtection/>
  <mergeCells count="1">
    <mergeCell ref="E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31"/>
  <sheetViews>
    <sheetView zoomScale="205" zoomScaleNormal="205" zoomScalePageLayoutView="0" workbookViewId="0" topLeftCell="A1">
      <selection activeCell="G31" sqref="G31:L31"/>
    </sheetView>
  </sheetViews>
  <sheetFormatPr defaultColWidth="9.33203125" defaultRowHeight="11.25"/>
  <cols>
    <col min="1" max="1" width="4.16015625" style="2" customWidth="1"/>
    <col min="2" max="2" width="20.16015625" style="2" customWidth="1"/>
    <col min="3" max="3" width="9.33203125" style="2" customWidth="1"/>
    <col min="4" max="4" width="17.83203125" style="11" customWidth="1"/>
    <col min="5" max="5" width="17.83203125" style="2" customWidth="1"/>
    <col min="6" max="6" width="3.16015625" style="2" customWidth="1"/>
    <col min="7" max="12" width="9.33203125" style="2" customWidth="1"/>
    <col min="13" max="13" width="12.33203125" style="2" bestFit="1" customWidth="1"/>
    <col min="14" max="16384" width="9.33203125" style="2" customWidth="1"/>
  </cols>
  <sheetData>
    <row r="3" spans="2:5" ht="30">
      <c r="B3" s="1" t="s">
        <v>23</v>
      </c>
      <c r="C3" s="1" t="s">
        <v>32</v>
      </c>
      <c r="D3" s="20" t="s">
        <v>33</v>
      </c>
      <c r="E3" s="1" t="s">
        <v>34</v>
      </c>
    </row>
    <row r="4" spans="2:5" ht="9.75">
      <c r="B4" s="18" t="s">
        <v>35</v>
      </c>
      <c r="C4" s="3">
        <v>1</v>
      </c>
      <c r="D4" s="39"/>
      <c r="E4" s="40"/>
    </row>
    <row r="5" spans="2:5" ht="9.75">
      <c r="B5" s="18" t="s">
        <v>35</v>
      </c>
      <c r="C5" s="3">
        <f>+C4+1</f>
        <v>2</v>
      </c>
      <c r="D5" s="39"/>
      <c r="E5" s="40"/>
    </row>
    <row r="6" spans="2:5" ht="9.75">
      <c r="B6" s="18" t="s">
        <v>35</v>
      </c>
      <c r="C6" s="3">
        <f aca="true" t="shared" si="0" ref="C6:C11">+C5+1</f>
        <v>3</v>
      </c>
      <c r="D6" s="39"/>
      <c r="E6" s="40"/>
    </row>
    <row r="7" spans="2:5" ht="9.75">
      <c r="B7" s="18" t="s">
        <v>35</v>
      </c>
      <c r="C7" s="3">
        <f t="shared" si="0"/>
        <v>4</v>
      </c>
      <c r="D7" s="39"/>
      <c r="E7" s="40"/>
    </row>
    <row r="8" spans="2:5" ht="9.75">
      <c r="B8" s="18" t="s">
        <v>35</v>
      </c>
      <c r="C8" s="3">
        <f t="shared" si="0"/>
        <v>5</v>
      </c>
      <c r="D8" s="39"/>
      <c r="E8" s="40"/>
    </row>
    <row r="9" spans="2:5" ht="9.75">
      <c r="B9" s="18" t="s">
        <v>35</v>
      </c>
      <c r="C9" s="3">
        <f t="shared" si="0"/>
        <v>6</v>
      </c>
      <c r="D9" s="39"/>
      <c r="E9" s="40"/>
    </row>
    <row r="10" spans="2:5" ht="9.75">
      <c r="B10" s="18" t="s">
        <v>35</v>
      </c>
      <c r="C10" s="3">
        <f t="shared" si="0"/>
        <v>7</v>
      </c>
      <c r="D10" s="39"/>
      <c r="E10" s="40"/>
    </row>
    <row r="11" spans="2:5" ht="9.75">
      <c r="B11" s="18" t="s">
        <v>35</v>
      </c>
      <c r="C11" s="3">
        <f t="shared" si="0"/>
        <v>8</v>
      </c>
      <c r="D11" s="39"/>
      <c r="E11" s="40"/>
    </row>
    <row r="12" spans="2:13" ht="9.75">
      <c r="B12" s="46" t="s">
        <v>36</v>
      </c>
      <c r="C12" s="47"/>
      <c r="D12" s="22">
        <f>SUM(D4:D11)</f>
        <v>0</v>
      </c>
      <c r="E12" s="25" t="str">
        <f>_xlfn.IFERROR(+AVERAGE(E4:E11),"-")</f>
        <v>-</v>
      </c>
      <c r="G12" s="43" t="s">
        <v>78</v>
      </c>
      <c r="H12" s="43"/>
      <c r="I12" s="43"/>
      <c r="J12" s="43"/>
      <c r="K12" s="43"/>
      <c r="L12" s="43"/>
      <c r="M12" s="29">
        <f>+'QUADRO 2'!C4</f>
        <v>81250</v>
      </c>
    </row>
    <row r="13" spans="2:5" ht="9.75">
      <c r="B13" s="18" t="s">
        <v>37</v>
      </c>
      <c r="C13" s="3">
        <v>1</v>
      </c>
      <c r="D13" s="39"/>
      <c r="E13" s="40"/>
    </row>
    <row r="14" spans="2:5" ht="9.75">
      <c r="B14" s="18" t="s">
        <v>37</v>
      </c>
      <c r="C14" s="3">
        <f>+C13+1</f>
        <v>2</v>
      </c>
      <c r="D14" s="39"/>
      <c r="E14" s="40"/>
    </row>
    <row r="15" spans="2:5" ht="9.75">
      <c r="B15" s="18" t="s">
        <v>37</v>
      </c>
      <c r="C15" s="3">
        <f aca="true" t="shared" si="1" ref="C15:C20">+C14+1</f>
        <v>3</v>
      </c>
      <c r="D15" s="39"/>
      <c r="E15" s="40"/>
    </row>
    <row r="16" spans="2:5" ht="9.75">
      <c r="B16" s="18" t="s">
        <v>37</v>
      </c>
      <c r="C16" s="3">
        <f t="shared" si="1"/>
        <v>4</v>
      </c>
      <c r="D16" s="39"/>
      <c r="E16" s="40"/>
    </row>
    <row r="17" spans="2:5" ht="9.75">
      <c r="B17" s="18" t="s">
        <v>37</v>
      </c>
      <c r="C17" s="3">
        <f t="shared" si="1"/>
        <v>5</v>
      </c>
      <c r="D17" s="39"/>
      <c r="E17" s="40"/>
    </row>
    <row r="18" spans="2:5" ht="9.75">
      <c r="B18" s="18" t="s">
        <v>37</v>
      </c>
      <c r="C18" s="3">
        <f t="shared" si="1"/>
        <v>6</v>
      </c>
      <c r="D18" s="39"/>
      <c r="E18" s="40"/>
    </row>
    <row r="19" spans="2:5" ht="9.75">
      <c r="B19" s="18" t="s">
        <v>37</v>
      </c>
      <c r="C19" s="3">
        <f t="shared" si="1"/>
        <v>7</v>
      </c>
      <c r="D19" s="39"/>
      <c r="E19" s="40"/>
    </row>
    <row r="20" spans="2:5" ht="9.75">
      <c r="B20" s="18" t="s">
        <v>37</v>
      </c>
      <c r="C20" s="3">
        <f t="shared" si="1"/>
        <v>8</v>
      </c>
      <c r="D20" s="39"/>
      <c r="E20" s="40"/>
    </row>
    <row r="21" spans="2:13" ht="9.75">
      <c r="B21" s="46" t="s">
        <v>38</v>
      </c>
      <c r="C21" s="47"/>
      <c r="D21" s="22">
        <f>SUM(D13:D20)</f>
        <v>0</v>
      </c>
      <c r="E21" s="25" t="str">
        <f>_xlfn.IFERROR(+AVERAGE(E13:E20),"-")</f>
        <v>-</v>
      </c>
      <c r="G21" s="43" t="s">
        <v>79</v>
      </c>
      <c r="H21" s="43"/>
      <c r="I21" s="43"/>
      <c r="J21" s="43"/>
      <c r="K21" s="43"/>
      <c r="L21" s="43"/>
      <c r="M21" s="30">
        <f>+'QUADRO 2'!C5</f>
        <v>81250</v>
      </c>
    </row>
    <row r="22" spans="2:5" ht="9.75">
      <c r="B22" s="18" t="s">
        <v>39</v>
      </c>
      <c r="C22" s="3">
        <v>1</v>
      </c>
      <c r="D22" s="39"/>
      <c r="E22" s="40"/>
    </row>
    <row r="23" spans="2:5" ht="9.75">
      <c r="B23" s="18" t="s">
        <v>39</v>
      </c>
      <c r="C23" s="3">
        <f>+C22+1</f>
        <v>2</v>
      </c>
      <c r="D23" s="39"/>
      <c r="E23" s="40"/>
    </row>
    <row r="24" spans="2:5" ht="9.75">
      <c r="B24" s="18" t="s">
        <v>39</v>
      </c>
      <c r="C24" s="3">
        <f aca="true" t="shared" si="2" ref="C24:C29">+C23+1</f>
        <v>3</v>
      </c>
      <c r="D24" s="39"/>
      <c r="E24" s="40"/>
    </row>
    <row r="25" spans="2:5" ht="9.75">
      <c r="B25" s="18" t="s">
        <v>39</v>
      </c>
      <c r="C25" s="3">
        <f t="shared" si="2"/>
        <v>4</v>
      </c>
      <c r="D25" s="39"/>
      <c r="E25" s="40"/>
    </row>
    <row r="26" spans="2:5" ht="9.75">
      <c r="B26" s="18" t="s">
        <v>39</v>
      </c>
      <c r="C26" s="3">
        <f t="shared" si="2"/>
        <v>5</v>
      </c>
      <c r="D26" s="39"/>
      <c r="E26" s="40"/>
    </row>
    <row r="27" spans="2:5" ht="9.75">
      <c r="B27" s="18" t="s">
        <v>39</v>
      </c>
      <c r="C27" s="3">
        <f t="shared" si="2"/>
        <v>6</v>
      </c>
      <c r="D27" s="39"/>
      <c r="E27" s="40"/>
    </row>
    <row r="28" spans="2:5" ht="9.75">
      <c r="B28" s="18" t="s">
        <v>39</v>
      </c>
      <c r="C28" s="3">
        <f t="shared" si="2"/>
        <v>7</v>
      </c>
      <c r="D28" s="39"/>
      <c r="E28" s="40"/>
    </row>
    <row r="29" spans="2:5" ht="9.75">
      <c r="B29" s="18" t="s">
        <v>39</v>
      </c>
      <c r="C29" s="3">
        <f t="shared" si="2"/>
        <v>8</v>
      </c>
      <c r="D29" s="39"/>
      <c r="E29" s="40"/>
    </row>
    <row r="30" spans="2:13" ht="9.75">
      <c r="B30" s="46" t="s">
        <v>40</v>
      </c>
      <c r="C30" s="47"/>
      <c r="D30" s="22">
        <f>SUM(D22:D29)</f>
        <v>0</v>
      </c>
      <c r="E30" s="25" t="str">
        <f>_xlfn.IFERROR(+AVERAGE(E22:E29),"-")</f>
        <v>-</v>
      </c>
      <c r="G30" s="43" t="s">
        <v>80</v>
      </c>
      <c r="H30" s="43"/>
      <c r="I30" s="43"/>
      <c r="J30" s="43"/>
      <c r="K30" s="43"/>
      <c r="L30" s="43"/>
      <c r="M30" s="30">
        <f>+'QUADRO 2'!C6</f>
        <v>162500</v>
      </c>
    </row>
    <row r="31" spans="2:13" ht="9.75">
      <c r="B31" s="41" t="s">
        <v>28</v>
      </c>
      <c r="C31" s="48"/>
      <c r="D31" s="22">
        <f>+D30+D21+D12</f>
        <v>0</v>
      </c>
      <c r="E31" s="25" t="str">
        <f>_xlfn.IFERROR(+AVERAGE(E30,E21,E12),"-")</f>
        <v>-</v>
      </c>
      <c r="G31" s="43" t="s">
        <v>81</v>
      </c>
      <c r="H31" s="43"/>
      <c r="I31" s="43"/>
      <c r="J31" s="43"/>
      <c r="K31" s="43"/>
      <c r="L31" s="43"/>
      <c r="M31" s="30">
        <f>+'QUADRO 2'!C7</f>
        <v>325000</v>
      </c>
    </row>
  </sheetData>
  <sheetProtection/>
  <mergeCells count="8">
    <mergeCell ref="B12:C12"/>
    <mergeCell ref="B21:C21"/>
    <mergeCell ref="B30:C30"/>
    <mergeCell ref="B31:C31"/>
    <mergeCell ref="G12:L12"/>
    <mergeCell ref="G21:L21"/>
    <mergeCell ref="G30:L30"/>
    <mergeCell ref="G31:L31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M22"/>
  <sheetViews>
    <sheetView zoomScale="115" zoomScaleNormal="115" zoomScalePageLayoutView="0" workbookViewId="0" topLeftCell="A1">
      <selection activeCell="J28" sqref="J28"/>
    </sheetView>
  </sheetViews>
  <sheetFormatPr defaultColWidth="9.33203125" defaultRowHeight="11.25"/>
  <cols>
    <col min="1" max="1" width="2.5" style="2" customWidth="1"/>
    <col min="2" max="2" width="25.16015625" style="2" customWidth="1"/>
    <col min="3" max="3" width="9.33203125" style="2" customWidth="1"/>
    <col min="4" max="4" width="17.83203125" style="11" customWidth="1"/>
    <col min="5" max="5" width="17.83203125" style="2" customWidth="1"/>
    <col min="6" max="6" width="2.33203125" style="2" customWidth="1"/>
    <col min="7" max="12" width="9.33203125" style="2" customWidth="1"/>
    <col min="13" max="13" width="12.66015625" style="2" bestFit="1" customWidth="1"/>
    <col min="14" max="16384" width="9.33203125" style="2" customWidth="1"/>
  </cols>
  <sheetData>
    <row r="3" spans="2:5" ht="30">
      <c r="B3" s="1" t="s">
        <v>41</v>
      </c>
      <c r="C3" s="1" t="s">
        <v>32</v>
      </c>
      <c r="D3" s="20" t="s">
        <v>33</v>
      </c>
      <c r="E3" s="1" t="s">
        <v>34</v>
      </c>
    </row>
    <row r="4" spans="2:5" ht="9.75">
      <c r="B4" s="18" t="s">
        <v>42</v>
      </c>
      <c r="C4" s="3">
        <v>1</v>
      </c>
      <c r="D4" s="39"/>
      <c r="E4" s="40"/>
    </row>
    <row r="5" spans="2:5" ht="9.75">
      <c r="B5" s="18" t="s">
        <v>42</v>
      </c>
      <c r="C5" s="3">
        <f>+C4+1</f>
        <v>2</v>
      </c>
      <c r="D5" s="39"/>
      <c r="E5" s="40"/>
    </row>
    <row r="6" spans="2:5" ht="9.75">
      <c r="B6" s="18" t="s">
        <v>42</v>
      </c>
      <c r="C6" s="3">
        <f aca="true" t="shared" si="0" ref="C6:C11">+C5+1</f>
        <v>3</v>
      </c>
      <c r="D6" s="39"/>
      <c r="E6" s="40"/>
    </row>
    <row r="7" spans="2:5" ht="9.75">
      <c r="B7" s="18" t="s">
        <v>42</v>
      </c>
      <c r="C7" s="3">
        <f t="shared" si="0"/>
        <v>4</v>
      </c>
      <c r="D7" s="39"/>
      <c r="E7" s="40"/>
    </row>
    <row r="8" spans="2:5" ht="9.75">
      <c r="B8" s="18" t="s">
        <v>42</v>
      </c>
      <c r="C8" s="3">
        <f t="shared" si="0"/>
        <v>5</v>
      </c>
      <c r="D8" s="39"/>
      <c r="E8" s="40"/>
    </row>
    <row r="9" spans="2:5" ht="9.75">
      <c r="B9" s="18" t="s">
        <v>42</v>
      </c>
      <c r="C9" s="3">
        <f t="shared" si="0"/>
        <v>6</v>
      </c>
      <c r="D9" s="39"/>
      <c r="E9" s="40"/>
    </row>
    <row r="10" spans="2:5" ht="9.75">
      <c r="B10" s="18" t="s">
        <v>42</v>
      </c>
      <c r="C10" s="3">
        <f t="shared" si="0"/>
        <v>7</v>
      </c>
      <c r="D10" s="39"/>
      <c r="E10" s="40"/>
    </row>
    <row r="11" spans="2:5" ht="9.75">
      <c r="B11" s="18" t="s">
        <v>42</v>
      </c>
      <c r="C11" s="3">
        <f t="shared" si="0"/>
        <v>8</v>
      </c>
      <c r="D11" s="39"/>
      <c r="E11" s="40"/>
    </row>
    <row r="12" spans="2:13" ht="9.75">
      <c r="B12" s="46" t="s">
        <v>43</v>
      </c>
      <c r="C12" s="47"/>
      <c r="D12" s="22">
        <f>SUM(D4:D11)</f>
        <v>0</v>
      </c>
      <c r="E12" s="25" t="str">
        <f>_xlfn.IFERROR(+AVERAGE(E4:E11),"-")</f>
        <v>-</v>
      </c>
      <c r="G12" s="43" t="s">
        <v>82</v>
      </c>
      <c r="H12" s="43"/>
      <c r="I12" s="43"/>
      <c r="J12" s="43"/>
      <c r="K12" s="43"/>
      <c r="L12" s="43"/>
      <c r="M12" s="31">
        <f>+'QUADRO 3'!C4</f>
        <v>162500</v>
      </c>
    </row>
    <row r="13" spans="2:5" ht="9.75">
      <c r="B13" s="18" t="s">
        <v>42</v>
      </c>
      <c r="C13" s="3">
        <v>1</v>
      </c>
      <c r="D13" s="39"/>
      <c r="E13" s="40"/>
    </row>
    <row r="14" spans="2:5" ht="9.75">
      <c r="B14" s="18" t="s">
        <v>42</v>
      </c>
      <c r="C14" s="3">
        <f>+C13+1</f>
        <v>2</v>
      </c>
      <c r="D14" s="39"/>
      <c r="E14" s="40"/>
    </row>
    <row r="15" spans="2:5" ht="9.75">
      <c r="B15" s="18" t="s">
        <v>42</v>
      </c>
      <c r="C15" s="3">
        <f aca="true" t="shared" si="1" ref="C15:C20">+C14+1</f>
        <v>3</v>
      </c>
      <c r="D15" s="39"/>
      <c r="E15" s="40"/>
    </row>
    <row r="16" spans="2:5" ht="9.75">
      <c r="B16" s="18" t="s">
        <v>42</v>
      </c>
      <c r="C16" s="3">
        <f t="shared" si="1"/>
        <v>4</v>
      </c>
      <c r="D16" s="39"/>
      <c r="E16" s="40"/>
    </row>
    <row r="17" spans="2:5" ht="9.75">
      <c r="B17" s="18" t="s">
        <v>42</v>
      </c>
      <c r="C17" s="3">
        <f t="shared" si="1"/>
        <v>5</v>
      </c>
      <c r="D17" s="39"/>
      <c r="E17" s="40"/>
    </row>
    <row r="18" spans="2:5" ht="9.75">
      <c r="B18" s="18" t="s">
        <v>42</v>
      </c>
      <c r="C18" s="3">
        <f t="shared" si="1"/>
        <v>6</v>
      </c>
      <c r="D18" s="39"/>
      <c r="E18" s="40"/>
    </row>
    <row r="19" spans="2:5" ht="9.75">
      <c r="B19" s="18" t="s">
        <v>42</v>
      </c>
      <c r="C19" s="3">
        <f t="shared" si="1"/>
        <v>7</v>
      </c>
      <c r="D19" s="39"/>
      <c r="E19" s="40"/>
    </row>
    <row r="20" spans="2:5" ht="9.75">
      <c r="B20" s="18" t="s">
        <v>42</v>
      </c>
      <c r="C20" s="3">
        <f t="shared" si="1"/>
        <v>8</v>
      </c>
      <c r="D20" s="39"/>
      <c r="E20" s="40"/>
    </row>
    <row r="21" spans="2:13" ht="9.75">
      <c r="B21" s="46" t="s">
        <v>43</v>
      </c>
      <c r="C21" s="47"/>
      <c r="D21" s="22">
        <f>SUM(D13:D20)</f>
        <v>0</v>
      </c>
      <c r="E21" s="25" t="str">
        <f>_xlfn.IFERROR(+AVERAGE(E13:E20),"-")</f>
        <v>-</v>
      </c>
      <c r="G21" s="43" t="s">
        <v>83</v>
      </c>
      <c r="H21" s="43"/>
      <c r="I21" s="43"/>
      <c r="J21" s="43"/>
      <c r="K21" s="43"/>
      <c r="L21" s="43"/>
      <c r="M21" s="30">
        <f>+'QUADRO 3'!C5</f>
        <v>162500</v>
      </c>
    </row>
    <row r="22" spans="2:13" ht="9.75">
      <c r="B22" s="41" t="s">
        <v>28</v>
      </c>
      <c r="C22" s="48"/>
      <c r="D22" s="22">
        <f>+D21+D12</f>
        <v>0</v>
      </c>
      <c r="E22" s="25" t="str">
        <f>_xlfn.IFERROR(+AVERAGE(E21,E12),"-")</f>
        <v>-</v>
      </c>
      <c r="G22" s="43" t="s">
        <v>84</v>
      </c>
      <c r="H22" s="43"/>
      <c r="I22" s="43"/>
      <c r="J22" s="43"/>
      <c r="K22" s="43"/>
      <c r="L22" s="43"/>
      <c r="M22" s="30">
        <f>+'QUADRO 3'!C6</f>
        <v>325000</v>
      </c>
    </row>
  </sheetData>
  <sheetProtection/>
  <mergeCells count="6">
    <mergeCell ref="B12:C12"/>
    <mergeCell ref="B21:C21"/>
    <mergeCell ref="B22:C22"/>
    <mergeCell ref="G12:L12"/>
    <mergeCell ref="G21:L21"/>
    <mergeCell ref="G22:L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dlanza</dc:creator>
  <cp:keywords/>
  <dc:description/>
  <cp:lastModifiedBy>Fazio Giuseppe</cp:lastModifiedBy>
  <cp:lastPrinted>2020-03-11T16:06:59Z</cp:lastPrinted>
  <dcterms:created xsi:type="dcterms:W3CDTF">2015-03-13T07:27:04Z</dcterms:created>
  <dcterms:modified xsi:type="dcterms:W3CDTF">2020-09-14T16:18:21Z</dcterms:modified>
  <cp:category/>
  <cp:version/>
  <cp:contentType/>
  <cp:contentStatus/>
</cp:coreProperties>
</file>